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9155" windowHeight="7740" activeTab="4"/>
  </bookViews>
  <sheets>
    <sheet name="E239" sheetId="1" r:id="rId1"/>
    <sheet name="E238" sheetId="2" r:id="rId2"/>
    <sheet name="E187" sheetId="3" r:id="rId3"/>
    <sheet name="E333" sheetId="4" r:id="rId4"/>
    <sheet name="E240" sheetId="5" r:id="rId5"/>
  </sheets>
  <calcPr calcId="125725"/>
</workbook>
</file>

<file path=xl/calcChain.xml><?xml version="1.0" encoding="utf-8"?>
<calcChain xmlns="http://schemas.openxmlformats.org/spreadsheetml/2006/main">
  <c r="H5" i="4"/>
  <c r="D20" i="5"/>
  <c r="D19"/>
  <c r="D18"/>
  <c r="D17"/>
  <c r="D16"/>
  <c r="D15"/>
  <c r="D14"/>
  <c r="D13"/>
  <c r="D12"/>
  <c r="D11"/>
  <c r="D10"/>
  <c r="D9"/>
  <c r="D8"/>
  <c r="D7"/>
  <c r="D6"/>
  <c r="D5"/>
  <c r="D4"/>
  <c r="D3"/>
  <c r="D2"/>
  <c r="I3" s="1"/>
  <c r="D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G2" s="1"/>
  <c r="H2" s="1"/>
  <c r="C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  <c r="I1" s="1"/>
  <c r="B1"/>
  <c r="G7" i="3"/>
  <c r="H6" i="4"/>
  <c r="H4"/>
  <c r="H3"/>
  <c r="F6"/>
  <c r="E6"/>
  <c r="I7" i="3"/>
  <c r="I6"/>
  <c r="I5"/>
  <c r="I4"/>
  <c r="I7" i="2"/>
  <c r="I6"/>
  <c r="I5"/>
  <c r="I4"/>
  <c r="I7" i="1"/>
  <c r="I6"/>
  <c r="I5"/>
  <c r="I4"/>
  <c r="F5" i="4"/>
  <c r="E5"/>
  <c r="F4"/>
  <c r="E4"/>
  <c r="F3"/>
  <c r="E3"/>
  <c r="F7" i="3"/>
  <c r="G6"/>
  <c r="F6"/>
  <c r="G5"/>
  <c r="F5"/>
  <c r="G4"/>
  <c r="F4"/>
  <c r="G7" i="2"/>
  <c r="F7"/>
  <c r="G6"/>
  <c r="F6"/>
  <c r="F5"/>
  <c r="G4"/>
  <c r="F4"/>
  <c r="G7" i="1"/>
  <c r="F7"/>
  <c r="G6"/>
  <c r="F6"/>
  <c r="G5"/>
  <c r="F5"/>
  <c r="G4"/>
  <c r="F4"/>
  <c r="G1" i="5" l="1"/>
  <c r="G3"/>
  <c r="H3" s="1"/>
  <c r="I2"/>
  <c r="I4"/>
  <c r="H1" l="1"/>
  <c r="G4"/>
  <c r="H4" s="1"/>
</calcChain>
</file>

<file path=xl/sharedStrings.xml><?xml version="1.0" encoding="utf-8"?>
<sst xmlns="http://schemas.openxmlformats.org/spreadsheetml/2006/main" count="28" uniqueCount="17">
  <si>
    <t xml:space="preserve">Run 1 </t>
  </si>
  <si>
    <t>Run 2</t>
  </si>
  <si>
    <t>Run 3</t>
  </si>
  <si>
    <t xml:space="preserve">Average of Run 3 </t>
  </si>
  <si>
    <t>Average of Run 2</t>
  </si>
  <si>
    <t xml:space="preserve">Average of Run 1 </t>
  </si>
  <si>
    <t>Average of All</t>
  </si>
  <si>
    <t xml:space="preserve">Run2 </t>
  </si>
  <si>
    <t>Run 1</t>
  </si>
  <si>
    <t xml:space="preserve">Aveage run 1 </t>
  </si>
  <si>
    <t>Average run 2</t>
  </si>
  <si>
    <t xml:space="preserve">Average run 3 </t>
  </si>
  <si>
    <t xml:space="preserve">Average run 1 </t>
  </si>
  <si>
    <t>Average run 3</t>
  </si>
  <si>
    <t>All</t>
  </si>
  <si>
    <t xml:space="preserve">All </t>
  </si>
  <si>
    <t xml:space="preserve">Run 2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</si>
</sst>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E4" sqref="E4:E7"/>
    </sheetView>
  </sheetViews>
  <sheetFormatPr defaultRowHeight="15"/>
  <cols>
    <col min="5" max="5" width="16.28515625" customWidth="1"/>
  </cols>
  <sheetData>
    <row r="1" spans="1:9">
      <c r="A1" t="s">
        <v>0</v>
      </c>
      <c r="B1" t="s">
        <v>1</v>
      </c>
      <c r="C1" t="s">
        <v>2</v>
      </c>
    </row>
    <row r="2" spans="1:9">
      <c r="A2">
        <v>5.34</v>
      </c>
      <c r="B2">
        <v>12.47</v>
      </c>
      <c r="C2">
        <v>10.67</v>
      </c>
    </row>
    <row r="3" spans="1:9">
      <c r="A3">
        <v>19.670000000000002</v>
      </c>
      <c r="B3">
        <v>21.94</v>
      </c>
      <c r="C3">
        <v>21.37</v>
      </c>
    </row>
    <row r="4" spans="1:9">
      <c r="A4">
        <v>19.68</v>
      </c>
      <c r="B4">
        <v>21.27</v>
      </c>
      <c r="C4">
        <v>20.51</v>
      </c>
      <c r="E4" t="s">
        <v>5</v>
      </c>
      <c r="F4">
        <f>SUM(A3:A21)</f>
        <v>370.59000000000003</v>
      </c>
      <c r="G4" s="2">
        <f>F4/19</f>
        <v>19.504736842105263</v>
      </c>
      <c r="H4">
        <v>0.72</v>
      </c>
      <c r="I4">
        <f>STDEVP(A3:A21)</f>
        <v>0.71840736443478648</v>
      </c>
    </row>
    <row r="5" spans="1:9">
      <c r="A5">
        <v>18.63</v>
      </c>
      <c r="B5">
        <v>21.14</v>
      </c>
      <c r="C5">
        <v>21.94</v>
      </c>
      <c r="E5" t="s">
        <v>4</v>
      </c>
      <c r="F5">
        <f>SUM(B3:B21)</f>
        <v>406.55</v>
      </c>
      <c r="G5" s="2">
        <f>F5/19</f>
        <v>21.397368421052633</v>
      </c>
      <c r="H5">
        <v>1.2</v>
      </c>
      <c r="I5">
        <f>STDEVP(B3:B21)</f>
        <v>1.2020983500584859</v>
      </c>
    </row>
    <row r="6" spans="1:9">
      <c r="A6">
        <v>20.010000000000002</v>
      </c>
      <c r="B6">
        <v>21.17</v>
      </c>
      <c r="C6">
        <v>20.329999999999998</v>
      </c>
      <c r="E6" t="s">
        <v>3</v>
      </c>
      <c r="F6">
        <f>SUM(C3:C21)</f>
        <v>394.79</v>
      </c>
      <c r="G6" s="2">
        <f>F6/19</f>
        <v>20.778421052631579</v>
      </c>
      <c r="H6">
        <v>0.84</v>
      </c>
      <c r="I6">
        <f>STDEVP(C3:C21)</f>
        <v>0.83763616745611824</v>
      </c>
    </row>
    <row r="7" spans="1:9">
      <c r="A7">
        <v>20.91</v>
      </c>
      <c r="B7">
        <v>22.22</v>
      </c>
      <c r="C7">
        <v>21.11</v>
      </c>
      <c r="E7" t="s">
        <v>6</v>
      </c>
      <c r="F7">
        <f>SUM(A3:C21)</f>
        <v>1171.9300000000003</v>
      </c>
      <c r="G7" s="2">
        <f>F7/57</f>
        <v>20.560175438596495</v>
      </c>
      <c r="H7">
        <v>1.23</v>
      </c>
      <c r="I7">
        <f>STDEVP(A3:C21)</f>
        <v>1.2281772133803914</v>
      </c>
    </row>
    <row r="8" spans="1:9">
      <c r="A8">
        <v>18.559999999999999</v>
      </c>
      <c r="B8">
        <v>22.5</v>
      </c>
      <c r="C8">
        <v>22</v>
      </c>
    </row>
    <row r="9" spans="1:9">
      <c r="A9">
        <v>19.45</v>
      </c>
      <c r="B9">
        <v>21.3</v>
      </c>
      <c r="C9">
        <v>21.01</v>
      </c>
    </row>
    <row r="10" spans="1:9">
      <c r="A10">
        <v>18.47</v>
      </c>
      <c r="B10">
        <v>21.39</v>
      </c>
      <c r="C10">
        <v>21.89</v>
      </c>
    </row>
    <row r="11" spans="1:9">
      <c r="A11">
        <v>20.329999999999998</v>
      </c>
      <c r="B11">
        <v>25.82</v>
      </c>
      <c r="C11">
        <v>20.84</v>
      </c>
    </row>
    <row r="12" spans="1:9">
      <c r="A12">
        <v>20.21</v>
      </c>
      <c r="B12">
        <v>21.14</v>
      </c>
      <c r="C12">
        <v>19.670000000000002</v>
      </c>
    </row>
    <row r="13" spans="1:9">
      <c r="A13">
        <v>19.97</v>
      </c>
      <c r="B13">
        <v>21.27</v>
      </c>
      <c r="C13">
        <v>20.77</v>
      </c>
    </row>
    <row r="14" spans="1:9">
      <c r="A14">
        <v>19.89</v>
      </c>
      <c r="B14">
        <v>21.13</v>
      </c>
      <c r="C14">
        <v>21.45</v>
      </c>
    </row>
    <row r="15" spans="1:9">
      <c r="A15">
        <v>19.78</v>
      </c>
      <c r="B15">
        <v>19.98</v>
      </c>
      <c r="C15">
        <v>21.16</v>
      </c>
    </row>
    <row r="16" spans="1:9">
      <c r="A16">
        <v>19.98</v>
      </c>
      <c r="B16">
        <v>20.94</v>
      </c>
      <c r="C16">
        <v>19.57</v>
      </c>
    </row>
    <row r="17" spans="1:3">
      <c r="A17">
        <v>19.11</v>
      </c>
      <c r="B17">
        <v>20.32</v>
      </c>
      <c r="C17">
        <v>20.74</v>
      </c>
    </row>
    <row r="18" spans="1:3">
      <c r="A18">
        <v>18.39</v>
      </c>
      <c r="B18">
        <v>20.59</v>
      </c>
      <c r="C18">
        <v>20.88</v>
      </c>
    </row>
    <row r="19" spans="1:3">
      <c r="A19">
        <v>19.98</v>
      </c>
      <c r="B19">
        <v>21.24</v>
      </c>
      <c r="C19">
        <v>18.739999999999998</v>
      </c>
    </row>
    <row r="20" spans="1:3">
      <c r="A20">
        <v>19.16</v>
      </c>
      <c r="B20">
        <v>20.78</v>
      </c>
      <c r="C20">
        <v>21.01</v>
      </c>
    </row>
    <row r="21" spans="1:3">
      <c r="A21">
        <v>18.41</v>
      </c>
      <c r="B21">
        <v>20.41</v>
      </c>
      <c r="C21">
        <v>19.8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K22" sqref="K22"/>
    </sheetView>
  </sheetViews>
  <sheetFormatPr defaultRowHeight="15"/>
  <cols>
    <col min="5" max="5" width="12.5703125" customWidth="1"/>
  </cols>
  <sheetData>
    <row r="1" spans="1:9">
      <c r="A1" t="s">
        <v>0</v>
      </c>
      <c r="B1" t="s">
        <v>7</v>
      </c>
      <c r="C1" t="s">
        <v>2</v>
      </c>
    </row>
    <row r="2" spans="1:9">
      <c r="A2">
        <v>9.7899999999999991</v>
      </c>
      <c r="B2">
        <v>9.49</v>
      </c>
      <c r="C2">
        <v>9.56</v>
      </c>
    </row>
    <row r="3" spans="1:9">
      <c r="A3">
        <v>22.64</v>
      </c>
      <c r="B3">
        <v>20.13</v>
      </c>
      <c r="C3">
        <v>20.89</v>
      </c>
    </row>
    <row r="4" spans="1:9">
      <c r="A4">
        <v>20.93</v>
      </c>
      <c r="B4">
        <v>21.64</v>
      </c>
      <c r="C4">
        <v>19.87</v>
      </c>
      <c r="E4" t="s">
        <v>9</v>
      </c>
      <c r="F4">
        <f>SUM(A3:A21)</f>
        <v>407.36000000000007</v>
      </c>
      <c r="G4" s="2">
        <f>F4/19</f>
        <v>21.440000000000005</v>
      </c>
      <c r="H4" s="2">
        <v>0.69</v>
      </c>
      <c r="I4">
        <f>STDEVP(A3:A21)</f>
        <v>0.68643242470331123</v>
      </c>
    </row>
    <row r="5" spans="1:9">
      <c r="A5">
        <v>21.84</v>
      </c>
      <c r="B5">
        <v>21.1</v>
      </c>
      <c r="C5">
        <v>21.42</v>
      </c>
      <c r="E5" t="s">
        <v>10</v>
      </c>
      <c r="F5">
        <f>SUM(B3:B21)</f>
        <v>399.72</v>
      </c>
      <c r="G5" s="2">
        <v>21.04</v>
      </c>
      <c r="H5" s="2">
        <v>0.98</v>
      </c>
      <c r="I5">
        <f>STDEVP(B3:B21)</f>
        <v>0.97818079777216038</v>
      </c>
    </row>
    <row r="6" spans="1:9">
      <c r="A6">
        <v>22.96</v>
      </c>
      <c r="B6">
        <v>20.3</v>
      </c>
      <c r="C6">
        <v>20.5</v>
      </c>
      <c r="E6" t="s">
        <v>11</v>
      </c>
      <c r="F6">
        <f>SUM(C3:C21)</f>
        <v>387.58999999999986</v>
      </c>
      <c r="G6" s="2">
        <f>F6/19</f>
        <v>20.39947368421052</v>
      </c>
      <c r="H6" s="2">
        <v>0.55000000000000004</v>
      </c>
      <c r="I6">
        <f>STDEVP(C3:C21)</f>
        <v>0.54630311312779589</v>
      </c>
    </row>
    <row r="7" spans="1:9">
      <c r="A7">
        <v>20.420000000000002</v>
      </c>
      <c r="B7">
        <v>21.53</v>
      </c>
      <c r="C7">
        <v>20.2</v>
      </c>
      <c r="E7" t="s">
        <v>15</v>
      </c>
      <c r="F7">
        <f>SUM(A3:C21)</f>
        <v>1194.6699999999998</v>
      </c>
      <c r="G7" s="2">
        <f>F7/57</f>
        <v>20.95912280701754</v>
      </c>
      <c r="H7" s="2">
        <v>0.87</v>
      </c>
      <c r="I7">
        <f>STDEVP(A3:C21)</f>
        <v>0.87123079042330132</v>
      </c>
    </row>
    <row r="8" spans="1:9">
      <c r="A8">
        <v>22.57</v>
      </c>
      <c r="B8">
        <v>21.64</v>
      </c>
      <c r="C8">
        <v>20.02</v>
      </c>
    </row>
    <row r="9" spans="1:9">
      <c r="A9">
        <v>20.48</v>
      </c>
      <c r="B9">
        <v>21.28</v>
      </c>
      <c r="C9">
        <v>21.13</v>
      </c>
    </row>
    <row r="10" spans="1:9">
      <c r="A10">
        <v>21.62</v>
      </c>
      <c r="B10">
        <v>21.72</v>
      </c>
      <c r="C10">
        <v>19.82</v>
      </c>
    </row>
    <row r="11" spans="1:9">
      <c r="A11">
        <v>21.19</v>
      </c>
      <c r="B11">
        <v>22.02</v>
      </c>
      <c r="C11">
        <v>21.14</v>
      </c>
    </row>
    <row r="12" spans="1:9">
      <c r="A12">
        <v>21.62</v>
      </c>
      <c r="B12">
        <v>20.54</v>
      </c>
      <c r="C12">
        <v>20.6</v>
      </c>
    </row>
    <row r="13" spans="1:9">
      <c r="A13">
        <v>21.68</v>
      </c>
      <c r="B13">
        <v>23.28</v>
      </c>
      <c r="C13">
        <v>19.850000000000001</v>
      </c>
    </row>
    <row r="14" spans="1:9">
      <c r="A14">
        <v>21.33</v>
      </c>
      <c r="B14">
        <v>20.059999999999999</v>
      </c>
      <c r="C14">
        <v>20.29</v>
      </c>
    </row>
    <row r="15" spans="1:9">
      <c r="A15">
        <v>21.31</v>
      </c>
      <c r="B15">
        <v>20.21</v>
      </c>
      <c r="C15">
        <v>20.62</v>
      </c>
    </row>
    <row r="16" spans="1:9">
      <c r="A16">
        <v>21.41</v>
      </c>
      <c r="B16">
        <v>20.86</v>
      </c>
      <c r="C16">
        <v>19.579999999999998</v>
      </c>
    </row>
    <row r="17" spans="1:3">
      <c r="A17">
        <v>21.01</v>
      </c>
      <c r="B17">
        <v>22.06</v>
      </c>
      <c r="C17">
        <v>20.83</v>
      </c>
    </row>
    <row r="18" spans="1:3">
      <c r="A18">
        <v>21.23</v>
      </c>
      <c r="B18">
        <v>21.98</v>
      </c>
      <c r="C18">
        <v>19.39</v>
      </c>
    </row>
    <row r="19" spans="1:3">
      <c r="A19">
        <v>20.91</v>
      </c>
      <c r="B19">
        <v>19.11</v>
      </c>
      <c r="C19">
        <v>20.39</v>
      </c>
    </row>
    <row r="20" spans="1:3">
      <c r="A20">
        <v>21.65</v>
      </c>
      <c r="B20">
        <v>19.899999999999999</v>
      </c>
      <c r="C20">
        <v>20.22</v>
      </c>
    </row>
    <row r="21" spans="1:3">
      <c r="A21">
        <v>20.56</v>
      </c>
      <c r="B21">
        <v>20.36</v>
      </c>
      <c r="C21">
        <v>20.83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J9" sqref="J9"/>
    </sheetView>
  </sheetViews>
  <sheetFormatPr defaultRowHeight="15"/>
  <cols>
    <col min="5" max="5" width="14.7109375" customWidth="1"/>
  </cols>
  <sheetData>
    <row r="1" spans="1:9">
      <c r="A1" t="s">
        <v>8</v>
      </c>
      <c r="B1" t="s">
        <v>1</v>
      </c>
      <c r="C1" t="s">
        <v>2</v>
      </c>
    </row>
    <row r="2" spans="1:9">
      <c r="A2">
        <v>6.3</v>
      </c>
      <c r="B2">
        <v>7.36</v>
      </c>
      <c r="C2">
        <v>12.3</v>
      </c>
    </row>
    <row r="3" spans="1:9">
      <c r="A3">
        <v>18.12</v>
      </c>
      <c r="B3">
        <v>17.98</v>
      </c>
      <c r="C3">
        <v>19.059999999999999</v>
      </c>
    </row>
    <row r="4" spans="1:9">
      <c r="A4">
        <v>18.399999999999999</v>
      </c>
      <c r="B4">
        <v>17.13</v>
      </c>
      <c r="C4">
        <v>18.100000000000001</v>
      </c>
      <c r="E4" t="s">
        <v>12</v>
      </c>
      <c r="F4">
        <f>SUM(A3:A21)</f>
        <v>348.51</v>
      </c>
      <c r="G4" s="2">
        <f>F4/19</f>
        <v>18.342631578947369</v>
      </c>
      <c r="H4" s="2">
        <v>0.74</v>
      </c>
      <c r="I4">
        <f>STDEVP(A3:A21)</f>
        <v>0.74302965942973176</v>
      </c>
    </row>
    <row r="5" spans="1:9">
      <c r="A5">
        <v>19.2</v>
      </c>
      <c r="B5">
        <v>19.71</v>
      </c>
      <c r="C5">
        <v>19.36</v>
      </c>
      <c r="E5" t="s">
        <v>10</v>
      </c>
      <c r="F5">
        <f>SUM(B3:B21)</f>
        <v>346.99999999999994</v>
      </c>
      <c r="G5" s="2">
        <f>F5/19</f>
        <v>18.263157894736839</v>
      </c>
      <c r="H5" s="2">
        <v>1.1599999999999999</v>
      </c>
      <c r="I5">
        <f>STDEVP(B3:B21)</f>
        <v>1.1601000529971908</v>
      </c>
    </row>
    <row r="6" spans="1:9">
      <c r="A6">
        <v>19.420000000000002</v>
      </c>
      <c r="B6">
        <v>17.260000000000002</v>
      </c>
      <c r="C6">
        <v>19.04</v>
      </c>
      <c r="E6" t="s">
        <v>13</v>
      </c>
      <c r="F6">
        <f>SUM(C3:C21)</f>
        <v>352.29999999999995</v>
      </c>
      <c r="G6" s="2">
        <f>F6/19</f>
        <v>18.542105263157893</v>
      </c>
      <c r="H6" s="2">
        <v>0.73</v>
      </c>
      <c r="I6">
        <f>STDEVP(C3:C21)</f>
        <v>0.73286445179809956</v>
      </c>
    </row>
    <row r="7" spans="1:9">
      <c r="A7">
        <v>18.010000000000002</v>
      </c>
      <c r="B7">
        <v>18.350000000000001</v>
      </c>
      <c r="C7">
        <v>18.89</v>
      </c>
      <c r="E7" t="s">
        <v>14</v>
      </c>
      <c r="F7">
        <f>SUM(A3:C21)</f>
        <v>1047.81</v>
      </c>
      <c r="G7" s="2">
        <f>F7/57</f>
        <v>18.382631578947368</v>
      </c>
      <c r="H7" s="2">
        <v>0.91</v>
      </c>
      <c r="I7">
        <f>STDEVP(A3:C21)</f>
        <v>0.90853752988709335</v>
      </c>
    </row>
    <row r="8" spans="1:9">
      <c r="A8">
        <v>18.489999999999998</v>
      </c>
      <c r="B8">
        <v>21.66</v>
      </c>
      <c r="C8">
        <v>18.18</v>
      </c>
    </row>
    <row r="9" spans="1:9">
      <c r="A9">
        <v>20.28</v>
      </c>
      <c r="B9">
        <v>16.61</v>
      </c>
      <c r="C9">
        <v>18.75</v>
      </c>
    </row>
    <row r="10" spans="1:9">
      <c r="A10">
        <v>17.010000000000002</v>
      </c>
      <c r="B10">
        <v>17.309999999999999</v>
      </c>
      <c r="C10">
        <v>20.69</v>
      </c>
    </row>
    <row r="11" spans="1:9">
      <c r="A11">
        <v>18.79</v>
      </c>
      <c r="B11">
        <v>17.329999999999998</v>
      </c>
      <c r="C11">
        <v>17.8</v>
      </c>
    </row>
    <row r="12" spans="1:9">
      <c r="A12">
        <v>17.84</v>
      </c>
      <c r="B12">
        <v>19.95</v>
      </c>
      <c r="C12">
        <v>19.309999999999999</v>
      </c>
    </row>
    <row r="13" spans="1:9">
      <c r="A13">
        <v>17.47</v>
      </c>
      <c r="B13">
        <v>19.16</v>
      </c>
      <c r="C13">
        <v>18.05</v>
      </c>
    </row>
    <row r="14" spans="1:9">
      <c r="A14">
        <v>18.309999999999999</v>
      </c>
      <c r="B14">
        <v>18.309999999999999</v>
      </c>
      <c r="C14">
        <v>18.989999999999998</v>
      </c>
    </row>
    <row r="15" spans="1:9">
      <c r="A15">
        <v>18.09</v>
      </c>
      <c r="B15">
        <v>18.3</v>
      </c>
      <c r="C15">
        <v>18.260000000000002</v>
      </c>
    </row>
    <row r="16" spans="1:9">
      <c r="A16">
        <v>18.690000000000001</v>
      </c>
      <c r="B16">
        <v>18.48</v>
      </c>
      <c r="C16">
        <v>18.34</v>
      </c>
    </row>
    <row r="17" spans="1:3">
      <c r="A17">
        <v>18.100000000000001</v>
      </c>
      <c r="B17">
        <v>17.27</v>
      </c>
      <c r="C17">
        <v>17.8</v>
      </c>
    </row>
    <row r="18" spans="1:3">
      <c r="A18">
        <v>18.95</v>
      </c>
      <c r="B18">
        <v>18.32</v>
      </c>
      <c r="C18">
        <v>17.8</v>
      </c>
    </row>
    <row r="19" spans="1:3">
      <c r="A19">
        <v>17.97</v>
      </c>
      <c r="B19">
        <v>18.14</v>
      </c>
      <c r="C19">
        <v>17.829999999999998</v>
      </c>
    </row>
    <row r="20" spans="1:3">
      <c r="A20">
        <v>17.84</v>
      </c>
      <c r="B20">
        <v>17.98</v>
      </c>
      <c r="C20">
        <v>18.21</v>
      </c>
    </row>
    <row r="21" spans="1:3">
      <c r="A21">
        <v>17.53</v>
      </c>
      <c r="B21">
        <v>17.75</v>
      </c>
      <c r="C21">
        <v>17.84</v>
      </c>
    </row>
    <row r="22" spans="1:3">
      <c r="C22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workbookViewId="0">
      <selection activeCell="F6" sqref="F6"/>
    </sheetView>
  </sheetViews>
  <sheetFormatPr defaultRowHeight="15"/>
  <sheetData>
    <row r="1" spans="1:8">
      <c r="A1" t="s">
        <v>8</v>
      </c>
      <c r="B1" t="s">
        <v>16</v>
      </c>
      <c r="C1" t="s">
        <v>2</v>
      </c>
    </row>
    <row r="2" spans="1:8">
      <c r="A2">
        <v>3.51</v>
      </c>
      <c r="B2">
        <v>2.41</v>
      </c>
      <c r="C2">
        <v>9.4</v>
      </c>
    </row>
    <row r="3" spans="1:8">
      <c r="A3">
        <v>16.14</v>
      </c>
      <c r="B3">
        <v>16.29</v>
      </c>
      <c r="C3">
        <v>13.86</v>
      </c>
      <c r="E3">
        <f>SUM(A3:A21)</f>
        <v>278.13</v>
      </c>
      <c r="F3" s="2">
        <f>E3/19</f>
        <v>14.638421052631578</v>
      </c>
      <c r="G3" s="2">
        <v>0.75</v>
      </c>
      <c r="H3">
        <f>STDEVP(A3:A21)</f>
        <v>0.75265329376108714</v>
      </c>
    </row>
    <row r="4" spans="1:8">
      <c r="A4">
        <v>14.48</v>
      </c>
      <c r="B4">
        <v>15.81</v>
      </c>
      <c r="C4">
        <v>13.44</v>
      </c>
      <c r="E4">
        <f>SUM(B3:B21)</f>
        <v>285.68</v>
      </c>
      <c r="F4" s="2">
        <f>E4/19</f>
        <v>15.035789473684211</v>
      </c>
      <c r="G4" s="2">
        <v>0.9</v>
      </c>
      <c r="H4">
        <f>STDEVP(B3:B21)</f>
        <v>0.90058645097443579</v>
      </c>
    </row>
    <row r="5" spans="1:8">
      <c r="A5">
        <v>14.69</v>
      </c>
      <c r="B5">
        <v>15.32</v>
      </c>
      <c r="C5">
        <v>14.86</v>
      </c>
      <c r="E5">
        <f>SUM(C3:C21)</f>
        <v>279.89</v>
      </c>
      <c r="F5" s="2">
        <f>E5/19</f>
        <v>14.731052631578947</v>
      </c>
      <c r="G5" s="2">
        <v>0.85</v>
      </c>
      <c r="H5">
        <f>STDEVP(C3:C21)</f>
        <v>0.84590589707343822</v>
      </c>
    </row>
    <row r="6" spans="1:8">
      <c r="A6">
        <v>15.53</v>
      </c>
      <c r="B6">
        <v>14.76</v>
      </c>
      <c r="C6">
        <v>15.87</v>
      </c>
      <c r="E6">
        <f>SUM(A3:C21)</f>
        <v>843.69999999999982</v>
      </c>
      <c r="F6" s="2">
        <f>E6/57</f>
        <v>14.801754385964909</v>
      </c>
      <c r="G6" s="2">
        <v>0.85</v>
      </c>
      <c r="H6">
        <f>STDEVP(A3:C21)</f>
        <v>0.85235920853568248</v>
      </c>
    </row>
    <row r="7" spans="1:8">
      <c r="A7">
        <v>14.01</v>
      </c>
      <c r="B7">
        <v>16.260000000000002</v>
      </c>
      <c r="C7">
        <v>15.91</v>
      </c>
    </row>
    <row r="8" spans="1:8">
      <c r="A8">
        <v>14.93</v>
      </c>
      <c r="B8">
        <v>13.91</v>
      </c>
      <c r="C8">
        <v>15.07</v>
      </c>
    </row>
    <row r="9" spans="1:8">
      <c r="A9">
        <v>13.81</v>
      </c>
      <c r="B9">
        <v>16.14</v>
      </c>
      <c r="C9">
        <v>15.05</v>
      </c>
    </row>
    <row r="10" spans="1:8">
      <c r="A10">
        <v>14.94</v>
      </c>
      <c r="B10">
        <v>14.99</v>
      </c>
      <c r="C10">
        <v>14.35</v>
      </c>
    </row>
    <row r="11" spans="1:8">
      <c r="A11">
        <v>15.27</v>
      </c>
      <c r="B11">
        <v>14.82</v>
      </c>
      <c r="C11">
        <v>15.26</v>
      </c>
    </row>
    <row r="12" spans="1:8">
      <c r="A12">
        <v>14.38</v>
      </c>
      <c r="B12">
        <v>14.84</v>
      </c>
      <c r="C12">
        <v>13.5</v>
      </c>
    </row>
    <row r="13" spans="1:8">
      <c r="A13">
        <v>12.96</v>
      </c>
      <c r="B13">
        <v>14.23</v>
      </c>
      <c r="C13">
        <v>14.83</v>
      </c>
    </row>
    <row r="14" spans="1:8">
      <c r="A14">
        <v>14.83</v>
      </c>
      <c r="B14">
        <v>15.28</v>
      </c>
      <c r="C14">
        <v>14.29</v>
      </c>
    </row>
    <row r="15" spans="1:8">
      <c r="A15">
        <v>14.53</v>
      </c>
      <c r="B15">
        <v>14.71</v>
      </c>
      <c r="C15">
        <v>13.64</v>
      </c>
    </row>
    <row r="16" spans="1:8">
      <c r="A16">
        <v>14.97</v>
      </c>
      <c r="B16">
        <v>15.12</v>
      </c>
      <c r="C16">
        <v>15.69</v>
      </c>
    </row>
    <row r="17" spans="1:3">
      <c r="A17">
        <v>13.06</v>
      </c>
      <c r="B17">
        <v>15.18</v>
      </c>
      <c r="C17">
        <v>15.19</v>
      </c>
    </row>
    <row r="18" spans="1:3">
      <c r="A18">
        <v>14.8</v>
      </c>
      <c r="B18">
        <v>14.62</v>
      </c>
      <c r="C18">
        <v>14.02</v>
      </c>
    </row>
    <row r="19" spans="1:3">
      <c r="A19">
        <v>14.64</v>
      </c>
      <c r="B19">
        <v>14.09</v>
      </c>
      <c r="C19">
        <v>14.07</v>
      </c>
    </row>
    <row r="20" spans="1:3">
      <c r="A20">
        <v>15.28</v>
      </c>
      <c r="B20">
        <v>12.81</v>
      </c>
      <c r="C20">
        <v>16.41</v>
      </c>
    </row>
    <row r="21" spans="1:3">
      <c r="A21">
        <v>14.88</v>
      </c>
      <c r="B21">
        <v>16.5</v>
      </c>
      <c r="C21">
        <v>14.58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N9" sqref="N9"/>
    </sheetView>
  </sheetViews>
  <sheetFormatPr defaultRowHeight="15"/>
  <cols>
    <col min="6" max="6" width="17" customWidth="1"/>
  </cols>
  <sheetData>
    <row r="1" spans="1:9">
      <c r="A1">
        <v>79.19</v>
      </c>
      <c r="B1">
        <f>87.3-A1</f>
        <v>8.11</v>
      </c>
      <c r="C1">
        <f>99.48-A1</f>
        <v>20.290000000000006</v>
      </c>
      <c r="D1">
        <f>102.01-A1</f>
        <v>22.820000000000007</v>
      </c>
      <c r="F1" t="s">
        <v>5</v>
      </c>
      <c r="G1">
        <f>SUM(B2:B20)</f>
        <v>404.18000000000006</v>
      </c>
      <c r="H1">
        <f>G1/19</f>
        <v>21.272631578947372</v>
      </c>
      <c r="I1">
        <f>STDEVP(B2:B20)</f>
        <v>0.77875637772324779</v>
      </c>
    </row>
    <row r="2" spans="1:9">
      <c r="A2">
        <v>79.56</v>
      </c>
      <c r="B2">
        <f>100.73-A2</f>
        <v>21.17</v>
      </c>
      <c r="C2">
        <f>100.15-A2</f>
        <v>20.590000000000003</v>
      </c>
      <c r="D2">
        <f>100.89-A2</f>
        <v>21.33</v>
      </c>
      <c r="F2" t="s">
        <v>4</v>
      </c>
      <c r="G2">
        <f>SUM(C2:C20)</f>
        <v>390.56</v>
      </c>
      <c r="H2">
        <f>G2/19</f>
        <v>20.555789473684211</v>
      </c>
      <c r="I2">
        <f>STDEVP(C2:C20)</f>
        <v>0.46994194254478083</v>
      </c>
    </row>
    <row r="3" spans="1:9">
      <c r="A3">
        <v>80.06</v>
      </c>
      <c r="B3">
        <f>100.99-A3</f>
        <v>20.929999999999993</v>
      </c>
      <c r="C3">
        <f>101.06-A3</f>
        <v>21</v>
      </c>
      <c r="D3">
        <f>100.35-A3</f>
        <v>20.289999999999992</v>
      </c>
      <c r="F3" t="s">
        <v>3</v>
      </c>
      <c r="G3">
        <f>SUM(D2:D20)</f>
        <v>407.46999999999997</v>
      </c>
      <c r="H3">
        <f>G3/19</f>
        <v>21.445789473684208</v>
      </c>
      <c r="I3">
        <f>STDEVP(D2:D20)</f>
        <v>0.65218108390607765</v>
      </c>
    </row>
    <row r="4" spans="1:9">
      <c r="A4">
        <v>79.33</v>
      </c>
      <c r="B4">
        <f>101.03-A4</f>
        <v>21.700000000000003</v>
      </c>
      <c r="C4">
        <f>100.47-A4</f>
        <v>21.14</v>
      </c>
      <c r="D4">
        <f>101.77-A4</f>
        <v>22.439999999999998</v>
      </c>
      <c r="F4" t="s">
        <v>6</v>
      </c>
      <c r="G4">
        <f>SUM(G1:G3)</f>
        <v>1202.21</v>
      </c>
      <c r="H4">
        <f>G4/57</f>
        <v>21.091403508771929</v>
      </c>
      <c r="I4">
        <f>STDEVP(B2:D20)</f>
        <v>0.75232140993534469</v>
      </c>
    </row>
    <row r="5" spans="1:9">
      <c r="A5">
        <v>79.42</v>
      </c>
      <c r="B5">
        <f>102.21-A5</f>
        <v>22.789999999999992</v>
      </c>
      <c r="C5">
        <f>100.64-A5</f>
        <v>21.22</v>
      </c>
      <c r="D5">
        <f>102.04-A5</f>
        <v>22.620000000000005</v>
      </c>
    </row>
    <row r="6" spans="1:9">
      <c r="A6">
        <v>79.650000000000006</v>
      </c>
      <c r="B6">
        <f>101.61-A6</f>
        <v>21.959999999999994</v>
      </c>
      <c r="C6">
        <f>100.63-A6</f>
        <v>20.97999999999999</v>
      </c>
      <c r="D6">
        <f>100.53-A6</f>
        <v>20.879999999999995</v>
      </c>
    </row>
    <row r="7" spans="1:9">
      <c r="A7">
        <v>80.41</v>
      </c>
      <c r="B7">
        <f>101.64-A7</f>
        <v>21.230000000000004</v>
      </c>
      <c r="C7">
        <f>101.13-A7</f>
        <v>20.72</v>
      </c>
      <c r="D7">
        <f>102.53-A7</f>
        <v>22.120000000000005</v>
      </c>
    </row>
    <row r="8" spans="1:9">
      <c r="A8">
        <v>79.45</v>
      </c>
      <c r="B8">
        <f>101.58-A8</f>
        <v>22.129999999999995</v>
      </c>
      <c r="C8">
        <f>100.34-A8</f>
        <v>20.89</v>
      </c>
      <c r="D8">
        <f>101.09-A8</f>
        <v>21.64</v>
      </c>
    </row>
    <row r="9" spans="1:9">
      <c r="A9">
        <v>79.319999999999993</v>
      </c>
      <c r="B9">
        <f>102.13-A9</f>
        <v>22.810000000000002</v>
      </c>
      <c r="C9">
        <f>99.36-A9</f>
        <v>20.040000000000006</v>
      </c>
      <c r="D9">
        <f>101.06-A9</f>
        <v>21.740000000000009</v>
      </c>
    </row>
    <row r="10" spans="1:9">
      <c r="A10">
        <v>79.59</v>
      </c>
      <c r="B10">
        <f>100.76-A10</f>
        <v>21.17</v>
      </c>
      <c r="C10">
        <f>100.45-A10</f>
        <v>20.86</v>
      </c>
      <c r="D10">
        <f>100.84-A10</f>
        <v>21.25</v>
      </c>
    </row>
    <row r="11" spans="1:9">
      <c r="A11">
        <v>79.19</v>
      </c>
      <c r="B11">
        <f>100.81-A11</f>
        <v>21.620000000000005</v>
      </c>
      <c r="C11">
        <f>100.31-A11</f>
        <v>21.120000000000005</v>
      </c>
      <c r="D11">
        <f>100.75-A11</f>
        <v>21.560000000000002</v>
      </c>
    </row>
    <row r="12" spans="1:9">
      <c r="A12">
        <v>79.56</v>
      </c>
      <c r="B12">
        <f>100.56-A12</f>
        <v>21</v>
      </c>
      <c r="C12">
        <f>100.03-A12</f>
        <v>20.47</v>
      </c>
      <c r="D12">
        <f>100.98-A12</f>
        <v>21.42</v>
      </c>
    </row>
    <row r="13" spans="1:9">
      <c r="A13">
        <v>80.06</v>
      </c>
      <c r="B13">
        <f>101.13-A13</f>
        <v>21.069999999999993</v>
      </c>
      <c r="C13">
        <f>100.77-A13</f>
        <v>20.709999999999994</v>
      </c>
      <c r="D13">
        <f>100.67-A13</f>
        <v>20.61</v>
      </c>
    </row>
    <row r="14" spans="1:9">
      <c r="A14">
        <v>79.33</v>
      </c>
      <c r="B14">
        <f>100.68-A14</f>
        <v>21.350000000000009</v>
      </c>
      <c r="C14">
        <f>99.94-A14</f>
        <v>20.61</v>
      </c>
      <c r="D14">
        <f>101.17-A14</f>
        <v>21.840000000000003</v>
      </c>
    </row>
    <row r="15" spans="1:9">
      <c r="A15">
        <v>79.42</v>
      </c>
      <c r="B15">
        <f>100.34-A15</f>
        <v>20.92</v>
      </c>
      <c r="C15">
        <f>99.66-A15</f>
        <v>20.239999999999995</v>
      </c>
      <c r="D15">
        <f>101.54-A15</f>
        <v>22.120000000000005</v>
      </c>
    </row>
    <row r="16" spans="1:9">
      <c r="A16">
        <v>79.650000000000006</v>
      </c>
      <c r="B16">
        <f>100.08-A16</f>
        <v>20.429999999999993</v>
      </c>
      <c r="C16">
        <f>99.96-A16</f>
        <v>20.309999999999988</v>
      </c>
      <c r="D16">
        <f>100.91-A16</f>
        <v>21.259999999999991</v>
      </c>
    </row>
    <row r="17" spans="1:4">
      <c r="A17">
        <v>80.41</v>
      </c>
      <c r="B17">
        <f>101.26-A17</f>
        <v>20.850000000000009</v>
      </c>
      <c r="C17">
        <f>100-A17</f>
        <v>19.590000000000003</v>
      </c>
      <c r="D17">
        <f>100.73-A17</f>
        <v>20.320000000000007</v>
      </c>
    </row>
    <row r="18" spans="1:4">
      <c r="A18">
        <v>79.45</v>
      </c>
      <c r="B18">
        <f>100.74-A18</f>
        <v>21.289999999999992</v>
      </c>
      <c r="C18">
        <f>99.33-A18</f>
        <v>19.879999999999995</v>
      </c>
      <c r="D18">
        <f>101.39-A18</f>
        <v>21.939999999999998</v>
      </c>
    </row>
    <row r="19" spans="1:4">
      <c r="A19">
        <v>79.319999999999993</v>
      </c>
      <c r="B19">
        <f>98.89-A19</f>
        <v>19.570000000000007</v>
      </c>
      <c r="C19">
        <f>99.74-A19</f>
        <v>20.420000000000002</v>
      </c>
      <c r="D19">
        <f>100.71-A19</f>
        <v>21.39</v>
      </c>
    </row>
    <row r="20" spans="1:4">
      <c r="A20">
        <v>79.59</v>
      </c>
      <c r="B20">
        <f>99.78-A20</f>
        <v>20.189999999999998</v>
      </c>
      <c r="C20">
        <f>99.36-A20</f>
        <v>19.769999999999996</v>
      </c>
      <c r="D20">
        <f>100.29-A20</f>
        <v>20.700000000000003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E239</vt:lpstr>
      <vt:lpstr>E238</vt:lpstr>
      <vt:lpstr>E187</vt:lpstr>
      <vt:lpstr>E333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2011-09-22T16:11:29Z</dcterms:created>
  <dcterms:modified xsi:type="dcterms:W3CDTF">2012-05-14T12:23:35Z</dcterms:modified>
</cp:coreProperties>
</file>